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\\HOMER\Planejamento\_Projetos 2018\Secretarias\Educação e Cultura\Quadra Esportiva com vestiários Luiz de Oliveira\REPROGRAMAÇÃO\"/>
    </mc:Choice>
  </mc:AlternateContent>
  <xr:revisionPtr revIDLastSave="0" documentId="8_{B2BE99FD-0FCE-4BC0-A753-0843D14322F0}" xr6:coauthVersionLast="33" xr6:coauthVersionMax="33" xr10:uidLastSave="{00000000-0000-0000-0000-000000000000}"/>
  <bookViews>
    <workbookView xWindow="0" yWindow="0" windowWidth="21600" windowHeight="9525" xr2:uid="{00000000-000D-0000-FFFF-FFFF00000000}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M21" i="1"/>
  <c r="I11" i="1"/>
  <c r="I44" i="1" s="1"/>
  <c r="G9" i="1"/>
  <c r="H11" i="1"/>
  <c r="H44" i="1" s="1"/>
  <c r="I13" i="1"/>
  <c r="J13" i="1"/>
  <c r="M15" i="1"/>
  <c r="M44" i="1" s="1"/>
  <c r="N15" i="1"/>
  <c r="N44" i="1" s="1"/>
  <c r="J17" i="1"/>
  <c r="K17" i="1"/>
  <c r="I19" i="1"/>
  <c r="L23" i="1"/>
  <c r="L44" i="1" s="1"/>
  <c r="M25" i="1"/>
  <c r="N25" i="1"/>
  <c r="L27" i="1"/>
  <c r="L29" i="1"/>
  <c r="M29" i="1"/>
  <c r="K31" i="1"/>
  <c r="L31" i="1"/>
  <c r="N33" i="1"/>
  <c r="O33" i="1"/>
  <c r="O44" i="1" s="1"/>
  <c r="O35" i="1"/>
  <c r="I37" i="1"/>
  <c r="N37" i="1"/>
  <c r="N39" i="1"/>
  <c r="O39" i="1"/>
  <c r="N41" i="1"/>
  <c r="O41" i="1"/>
  <c r="O43" i="1"/>
  <c r="G7" i="1"/>
  <c r="G44" i="1" s="1"/>
  <c r="K44" i="1" l="1"/>
  <c r="J44" i="1"/>
  <c r="E44" i="1"/>
  <c r="F42" i="1" s="1"/>
  <c r="J45" i="1" l="1"/>
  <c r="K45" i="1"/>
  <c r="N45" i="1"/>
  <c r="G45" i="1"/>
  <c r="G46" i="1" s="1"/>
  <c r="O45" i="1"/>
  <c r="I45" i="1"/>
  <c r="H45" i="1"/>
  <c r="L45" i="1"/>
  <c r="M45" i="1"/>
  <c r="F34" i="1"/>
  <c r="F40" i="1"/>
  <c r="F28" i="1"/>
  <c r="F20" i="1"/>
  <c r="F10" i="1"/>
  <c r="F38" i="1"/>
  <c r="F26" i="1"/>
  <c r="F14" i="1"/>
  <c r="F8" i="1"/>
  <c r="F36" i="1"/>
  <c r="F24" i="1"/>
  <c r="F16" i="1"/>
  <c r="F18" i="1"/>
  <c r="F6" i="1"/>
  <c r="F30" i="1"/>
  <c r="F22" i="1"/>
  <c r="F12" i="1"/>
  <c r="F32" i="1"/>
  <c r="H46" i="1" l="1"/>
  <c r="I46" i="1" s="1"/>
  <c r="J46" i="1" s="1"/>
  <c r="K46" i="1" s="1"/>
  <c r="L46" i="1" s="1"/>
  <c r="M46" i="1" s="1"/>
  <c r="N46" i="1" s="1"/>
  <c r="O46" i="1" s="1"/>
  <c r="F44" i="1"/>
</calcChain>
</file>

<file path=xl/sharedStrings.xml><?xml version="1.0" encoding="utf-8"?>
<sst xmlns="http://schemas.openxmlformats.org/spreadsheetml/2006/main" count="33" uniqueCount="33">
  <si>
    <t>ITEM</t>
  </si>
  <si>
    <t>VALOR DOS SERVIÇOS</t>
  </si>
  <si>
    <t>PESO %</t>
  </si>
  <si>
    <t>TOTAL</t>
  </si>
  <si>
    <t>SERVIÇOS PRELIMINARES</t>
  </si>
  <si>
    <t>SUPERESTRUTURA</t>
  </si>
  <si>
    <t>ESQUADRIAS</t>
  </si>
  <si>
    <t>SISTEMA DE PROTEÇÃO CONTRA DESCARGAS ATMOSFÉRICAS (SPDA)</t>
  </si>
  <si>
    <t>DESCRIÇÃO DOS SERVIÇOS</t>
  </si>
  <si>
    <t>SISTEMAS DE VEDAÇÃO VERTICAL</t>
  </si>
  <si>
    <t>IMPERMEABILIZAÇÃO</t>
  </si>
  <si>
    <t>LOUÇAS, ACESSÓRIOS E METAIS</t>
  </si>
  <si>
    <t>SERVIÇOS FINAIS</t>
  </si>
  <si>
    <t>MOVIMENTO DE TERRA PARA FUNDAÇÕES</t>
  </si>
  <si>
    <t>SISTEMAS DE COBERTURA</t>
  </si>
  <si>
    <t>REVESTIMENTOS INTERNO E EXTERNO</t>
  </si>
  <si>
    <t>SISTEMAS DE PISOS</t>
  </si>
  <si>
    <t>PINTURAS E ACABAMENTOS</t>
  </si>
  <si>
    <t>INSTALAÇÃO HIDRÁULICA</t>
  </si>
  <si>
    <t xml:space="preserve"> INSTALAÇÃO SANITÁRIA</t>
  </si>
  <si>
    <t>DRENAGEM DE ÁGUAS PLUVIAIS</t>
  </si>
  <si>
    <t>SISTEMA DE PROTEÇÃO CONTRA INCÊNCIO</t>
  </si>
  <si>
    <t>INSTALAÇÃO ELÉTRICA - 220V</t>
  </si>
  <si>
    <t>SERVIÇOS COMPLEMENTARES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</si>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</sst>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43" fontId="0" fillId="0" borderId="14" xfId="1" applyFont="1" applyBorder="1" applyAlignment="1">
      <alignment wrapText="1"/>
    </xf>
    <xf numFmtId="0" fontId="0" fillId="2" borderId="5" xfId="0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2" fontId="3" fillId="0" borderId="0" xfId="3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0" borderId="0" xfId="0" applyFill="1" applyBorder="1" applyAlignment="1"/>
    <xf numFmtId="10" fontId="0" fillId="2" borderId="7" xfId="2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0" fontId="0" fillId="2" borderId="2" xfId="2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2" fontId="3" fillId="0" borderId="15" xfId="3" applyNumberFormat="1" applyFont="1" applyBorder="1" applyAlignment="1" applyProtection="1">
      <alignment horizontal="left" vertical="center"/>
      <protection locked="0"/>
    </xf>
    <xf numFmtId="2" fontId="3" fillId="0" borderId="16" xfId="3" applyNumberFormat="1" applyFont="1" applyBorder="1" applyAlignment="1" applyProtection="1">
      <alignment horizontal="centerContinuous" vertical="center"/>
      <protection locked="0"/>
    </xf>
    <xf numFmtId="2" fontId="3" fillId="0" borderId="16" xfId="3" applyNumberFormat="1" applyFont="1" applyBorder="1" applyAlignment="1" applyProtection="1">
      <alignment vertical="center"/>
      <protection locked="0"/>
    </xf>
    <xf numFmtId="2" fontId="3" fillId="0" borderId="17" xfId="3" applyNumberFormat="1" applyFont="1" applyBorder="1" applyAlignment="1" applyProtection="1">
      <alignment vertical="center"/>
      <protection locked="0"/>
    </xf>
    <xf numFmtId="9" fontId="0" fillId="2" borderId="8" xfId="2" applyFont="1" applyFill="1" applyBorder="1" applyAlignment="1"/>
    <xf numFmtId="9" fontId="0" fillId="2" borderId="1" xfId="2" applyFont="1" applyFill="1" applyBorder="1" applyAlignment="1"/>
    <xf numFmtId="9" fontId="0" fillId="2" borderId="22" xfId="2" applyFont="1" applyFill="1" applyBorder="1" applyAlignment="1"/>
    <xf numFmtId="43" fontId="0" fillId="0" borderId="8" xfId="1" applyFont="1" applyBorder="1" applyAlignment="1"/>
    <xf numFmtId="43" fontId="0" fillId="0" borderId="1" xfId="1" applyFont="1" applyBorder="1" applyAlignment="1"/>
    <xf numFmtId="9" fontId="0" fillId="2" borderId="5" xfId="2" applyFont="1" applyFill="1" applyBorder="1" applyAlignment="1"/>
    <xf numFmtId="43" fontId="0" fillId="0" borderId="22" xfId="1" applyFont="1" applyBorder="1" applyAlignment="1"/>
    <xf numFmtId="9" fontId="0" fillId="0" borderId="6" xfId="2" applyFont="1" applyFill="1" applyBorder="1" applyAlignment="1"/>
    <xf numFmtId="9" fontId="0" fillId="0" borderId="21" xfId="2" applyFont="1" applyFill="1" applyBorder="1" applyAlignment="1"/>
    <xf numFmtId="9" fontId="0" fillId="0" borderId="1" xfId="2" applyFont="1" applyFill="1" applyBorder="1" applyAlignment="1"/>
    <xf numFmtId="9" fontId="0" fillId="0" borderId="22" xfId="2" applyFont="1" applyFill="1" applyBorder="1" applyAlignment="1"/>
    <xf numFmtId="9" fontId="0" fillId="0" borderId="8" xfId="2" applyFont="1" applyFill="1" applyBorder="1" applyAlignment="1"/>
    <xf numFmtId="10" fontId="0" fillId="0" borderId="25" xfId="0" applyNumberFormat="1" applyBorder="1" applyAlignment="1">
      <alignment wrapText="1"/>
    </xf>
    <xf numFmtId="43" fontId="0" fillId="0" borderId="20" xfId="1" applyFont="1" applyBorder="1" applyAlignment="1"/>
    <xf numFmtId="43" fontId="0" fillId="0" borderId="4" xfId="1" applyFont="1" applyBorder="1" applyAlignment="1"/>
    <xf numFmtId="43" fontId="0" fillId="0" borderId="26" xfId="1" applyFont="1" applyBorder="1" applyAlignment="1"/>
    <xf numFmtId="10" fontId="0" fillId="0" borderId="1" xfId="2" applyNumberFormat="1" applyFont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21" xfId="0" applyNumberFormat="1" applyBorder="1"/>
    <xf numFmtId="10" fontId="0" fillId="0" borderId="8" xfId="2" applyNumberFormat="1" applyFont="1" applyBorder="1"/>
    <xf numFmtId="10" fontId="0" fillId="0" borderId="22" xfId="2" applyNumberFormat="1" applyFont="1" applyBorder="1"/>
    <xf numFmtId="10" fontId="0" fillId="0" borderId="9" xfId="0" applyNumberFormat="1" applyBorder="1"/>
    <xf numFmtId="10" fontId="0" fillId="0" borderId="10" xfId="0" applyNumberFormat="1" applyBorder="1"/>
    <xf numFmtId="10" fontId="0" fillId="0" borderId="23" xfId="0" applyNumberFormat="1" applyBorder="1"/>
    <xf numFmtId="43" fontId="0" fillId="0" borderId="1" xfId="1" applyFont="1" applyFill="1" applyBorder="1" applyAlignment="1"/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</cellXfs>
  <cellStyles count="4">
    <cellStyle name="Normal" xfId="0" builtinId="0"/>
    <cellStyle name="Normal_Plan1" xfId="3" xr:uid="{00000000-0005-0000-0000-000001000000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X46"/>
  <sheetViews>
    <sheetView tabSelected="1" topLeftCell="B1" workbookViewId="0">
      <selection activeCell="L38" sqref="L38"/>
    </sheetView>
  </sheetViews>
  <sheetFormatPr defaultRowHeight="15" x14ac:dyDescent="0.25"/>
  <cols>
    <col min="3" max="3" width="37.140625" customWidth="1"/>
    <col min="5" max="5" width="14.5703125" customWidth="1"/>
    <col min="6" max="7" width="11.5703125" bestFit="1" customWidth="1"/>
    <col min="8" max="9" width="10.5703125" bestFit="1" customWidth="1"/>
    <col min="10" max="10" width="11.5703125" bestFit="1" customWidth="1"/>
    <col min="11" max="11" width="10.5703125" bestFit="1" customWidth="1"/>
    <col min="12" max="12" width="11.5703125" bestFit="1" customWidth="1"/>
    <col min="13" max="13" width="10.5703125" bestFit="1" customWidth="1"/>
    <col min="14" max="14" width="11.5703125" bestFit="1" customWidth="1"/>
    <col min="15" max="15" width="10.5703125" bestFit="1" customWidth="1"/>
  </cols>
  <sheetData>
    <row r="4" spans="2:24" ht="15.75" thickBot="1" x14ac:dyDescent="0.3">
      <c r="B4" s="1"/>
      <c r="C4" s="1"/>
      <c r="D4" s="1"/>
      <c r="E4" s="1"/>
      <c r="F4" s="1"/>
    </row>
    <row r="5" spans="2:24" ht="30.75" thickBot="1" x14ac:dyDescent="0.3">
      <c r="B5" s="6" t="s">
        <v>0</v>
      </c>
      <c r="C5" s="58" t="s">
        <v>8</v>
      </c>
      <c r="D5" s="58"/>
      <c r="E5" s="7" t="s">
        <v>1</v>
      </c>
      <c r="F5" s="23" t="s">
        <v>2</v>
      </c>
      <c r="G5" s="24" t="s">
        <v>32</v>
      </c>
      <c r="H5" s="25" t="s">
        <v>24</v>
      </c>
      <c r="I5" s="26" t="s">
        <v>25</v>
      </c>
      <c r="J5" s="26" t="s">
        <v>26</v>
      </c>
      <c r="K5" s="26" t="s">
        <v>27</v>
      </c>
      <c r="L5" s="26" t="s">
        <v>28</v>
      </c>
      <c r="M5" s="26" t="s">
        <v>29</v>
      </c>
      <c r="N5" s="26" t="s">
        <v>30</v>
      </c>
      <c r="O5" s="27" t="s">
        <v>31</v>
      </c>
      <c r="P5" s="16"/>
      <c r="Q5" s="17"/>
      <c r="R5" s="16"/>
      <c r="S5" s="17"/>
      <c r="T5" s="16"/>
      <c r="U5" s="17"/>
      <c r="V5" s="16"/>
      <c r="W5" s="17"/>
      <c r="X5" s="16"/>
    </row>
    <row r="6" spans="2:24" x14ac:dyDescent="0.25">
      <c r="B6" s="11">
        <v>1</v>
      </c>
      <c r="C6" s="61" t="s">
        <v>4</v>
      </c>
      <c r="D6" s="62"/>
      <c r="E6" s="12">
        <v>45591.839999999997</v>
      </c>
      <c r="F6" s="19">
        <f>E6/$E$44</f>
        <v>8.1932509888831481E-2</v>
      </c>
      <c r="G6" s="33">
        <v>1</v>
      </c>
      <c r="H6" s="35"/>
      <c r="I6" s="35"/>
      <c r="J6" s="35"/>
      <c r="K6" s="35"/>
      <c r="L6" s="35"/>
      <c r="M6" s="35"/>
      <c r="N6" s="35"/>
      <c r="O6" s="36"/>
      <c r="P6" s="18"/>
      <c r="Q6" s="18"/>
      <c r="R6" s="18"/>
      <c r="S6" s="18"/>
      <c r="T6" s="18"/>
      <c r="U6" s="18"/>
      <c r="V6" s="18"/>
      <c r="W6" s="18"/>
      <c r="X6" s="18"/>
    </row>
    <row r="7" spans="2:24" x14ac:dyDescent="0.25">
      <c r="B7" s="3"/>
      <c r="C7" s="56"/>
      <c r="D7" s="57"/>
      <c r="E7" s="2"/>
      <c r="F7" s="20"/>
      <c r="G7" s="31">
        <f>$E6*G6</f>
        <v>45591.839999999997</v>
      </c>
      <c r="H7" s="32"/>
      <c r="I7" s="32"/>
      <c r="J7" s="32"/>
      <c r="K7" s="32"/>
      <c r="L7" s="32"/>
      <c r="M7" s="32"/>
      <c r="N7" s="32"/>
      <c r="O7" s="34"/>
      <c r="P7" s="18"/>
      <c r="Q7" s="18"/>
      <c r="R7" s="18"/>
      <c r="S7" s="18"/>
      <c r="T7" s="18"/>
      <c r="U7" s="18"/>
      <c r="V7" s="18"/>
      <c r="W7" s="18"/>
      <c r="X7" s="18"/>
    </row>
    <row r="8" spans="2:24" x14ac:dyDescent="0.25">
      <c r="B8" s="13">
        <v>2</v>
      </c>
      <c r="C8" s="54" t="s">
        <v>13</v>
      </c>
      <c r="D8" s="55"/>
      <c r="E8" s="14">
        <v>611.1</v>
      </c>
      <c r="F8" s="21">
        <f>E8/$E$44</f>
        <v>1.0981999584369685E-3</v>
      </c>
      <c r="G8" s="28">
        <v>1</v>
      </c>
      <c r="H8" s="37"/>
      <c r="I8" s="37"/>
      <c r="J8" s="37"/>
      <c r="K8" s="37"/>
      <c r="L8" s="37"/>
      <c r="M8" s="37"/>
      <c r="N8" s="37"/>
      <c r="O8" s="38"/>
      <c r="P8" s="18"/>
      <c r="Q8" s="18"/>
      <c r="R8" s="18"/>
      <c r="S8" s="18"/>
      <c r="T8" s="18"/>
      <c r="U8" s="18"/>
      <c r="V8" s="18"/>
      <c r="W8" s="18"/>
      <c r="X8" s="18"/>
    </row>
    <row r="9" spans="2:24" x14ac:dyDescent="0.25">
      <c r="B9" s="3"/>
      <c r="C9" s="56"/>
      <c r="D9" s="57"/>
      <c r="E9" s="2"/>
      <c r="F9" s="20"/>
      <c r="G9" s="31">
        <f t="shared" ref="G9" si="0">$E8*G8</f>
        <v>611.1</v>
      </c>
      <c r="H9" s="32"/>
      <c r="I9" s="32"/>
      <c r="J9" s="32"/>
      <c r="K9" s="32"/>
      <c r="L9" s="32"/>
      <c r="M9" s="32"/>
      <c r="N9" s="32"/>
      <c r="O9" s="34"/>
      <c r="P9" s="18"/>
      <c r="Q9" s="18"/>
      <c r="R9" s="18"/>
      <c r="S9" s="18"/>
      <c r="T9" s="18"/>
      <c r="U9" s="18"/>
      <c r="V9" s="18"/>
      <c r="W9" s="18"/>
      <c r="X9" s="18"/>
    </row>
    <row r="10" spans="2:24" x14ac:dyDescent="0.25">
      <c r="B10" s="13">
        <v>3</v>
      </c>
      <c r="C10" s="54" t="s">
        <v>5</v>
      </c>
      <c r="D10" s="55"/>
      <c r="E10" s="15">
        <v>35153.4</v>
      </c>
      <c r="F10" s="21">
        <f>E10/$E$44</f>
        <v>6.3173723480474772E-2</v>
      </c>
      <c r="G10" s="39"/>
      <c r="H10" s="29">
        <v>0.7</v>
      </c>
      <c r="I10" s="29">
        <v>0.3</v>
      </c>
      <c r="J10" s="37"/>
      <c r="K10" s="37"/>
      <c r="L10" s="37"/>
      <c r="M10" s="37"/>
      <c r="N10" s="37"/>
      <c r="O10" s="38"/>
      <c r="P10" s="18"/>
      <c r="Q10" s="18"/>
      <c r="R10" s="18"/>
      <c r="S10" s="18"/>
      <c r="T10" s="18"/>
      <c r="U10" s="18"/>
      <c r="V10" s="18"/>
      <c r="W10" s="18"/>
      <c r="X10" s="18"/>
    </row>
    <row r="11" spans="2:24" x14ac:dyDescent="0.25">
      <c r="B11" s="3"/>
      <c r="C11" s="56"/>
      <c r="D11" s="57"/>
      <c r="E11" s="2"/>
      <c r="F11" s="20"/>
      <c r="G11" s="31"/>
      <c r="H11" s="32">
        <f t="shared" ref="H11:I11" si="1">$E10*H10</f>
        <v>24607.38</v>
      </c>
      <c r="I11" s="32">
        <f t="shared" si="1"/>
        <v>10546.02</v>
      </c>
      <c r="J11" s="32"/>
      <c r="K11" s="32"/>
      <c r="L11" s="32"/>
      <c r="M11" s="32"/>
      <c r="N11" s="32"/>
      <c r="O11" s="34"/>
      <c r="P11" s="18"/>
      <c r="Q11" s="18"/>
      <c r="R11" s="18"/>
      <c r="S11" s="18"/>
      <c r="T11" s="18"/>
      <c r="U11" s="18"/>
      <c r="V11" s="18"/>
      <c r="W11" s="18"/>
      <c r="X11" s="18"/>
    </row>
    <row r="12" spans="2:24" x14ac:dyDescent="0.25">
      <c r="B12" s="13">
        <v>4</v>
      </c>
      <c r="C12" s="54" t="s">
        <v>9</v>
      </c>
      <c r="D12" s="55"/>
      <c r="E12" s="15">
        <v>37642.769999999997</v>
      </c>
      <c r="F12" s="21">
        <f>E12/$E$44</f>
        <v>6.7647338323437015E-2</v>
      </c>
      <c r="G12" s="39"/>
      <c r="H12" s="37"/>
      <c r="I12" s="29">
        <v>0.7</v>
      </c>
      <c r="J12" s="29">
        <v>0.3</v>
      </c>
      <c r="K12" s="37"/>
      <c r="L12" s="37"/>
      <c r="M12" s="37"/>
      <c r="N12" s="37"/>
      <c r="O12" s="38"/>
      <c r="P12" s="18"/>
      <c r="Q12" s="18"/>
      <c r="R12" s="18"/>
      <c r="S12" s="18"/>
      <c r="T12" s="18"/>
      <c r="U12" s="18"/>
      <c r="V12" s="18"/>
      <c r="W12" s="18"/>
      <c r="X12" s="18"/>
    </row>
    <row r="13" spans="2:24" x14ac:dyDescent="0.25">
      <c r="B13" s="3"/>
      <c r="C13" s="56"/>
      <c r="D13" s="57"/>
      <c r="E13" s="2"/>
      <c r="F13" s="20"/>
      <c r="G13" s="31"/>
      <c r="H13" s="32"/>
      <c r="I13" s="32">
        <f t="shared" ref="I13" si="2">$E12*I12</f>
        <v>26349.938999999995</v>
      </c>
      <c r="J13" s="32">
        <f t="shared" ref="J13" si="3">$E12*J12</f>
        <v>11292.830999999998</v>
      </c>
      <c r="K13" s="32"/>
      <c r="L13" s="32"/>
      <c r="M13" s="32"/>
      <c r="N13" s="32"/>
      <c r="O13" s="34"/>
      <c r="P13" s="18"/>
      <c r="Q13" s="18"/>
      <c r="R13" s="18"/>
      <c r="S13" s="18"/>
      <c r="T13" s="18"/>
      <c r="U13" s="18"/>
      <c r="V13" s="18"/>
      <c r="W13" s="18"/>
      <c r="X13" s="18"/>
    </row>
    <row r="14" spans="2:24" x14ac:dyDescent="0.25">
      <c r="B14" s="13">
        <v>5</v>
      </c>
      <c r="C14" s="54" t="s">
        <v>6</v>
      </c>
      <c r="D14" s="55"/>
      <c r="E14" s="15">
        <v>11830.98</v>
      </c>
      <c r="F14" s="21">
        <f>E14/$E$44</f>
        <v>2.1261302150660456E-2</v>
      </c>
      <c r="G14" s="39"/>
      <c r="H14" s="37"/>
      <c r="I14" s="37"/>
      <c r="J14" s="37"/>
      <c r="K14" s="37"/>
      <c r="L14" s="37"/>
      <c r="M14" s="29">
        <v>0.7</v>
      </c>
      <c r="N14" s="29">
        <v>0.3</v>
      </c>
      <c r="O14" s="38"/>
      <c r="P14" s="18"/>
      <c r="Q14" s="18"/>
      <c r="R14" s="18"/>
      <c r="S14" s="18"/>
      <c r="T14" s="18"/>
      <c r="U14" s="18"/>
      <c r="V14" s="18"/>
      <c r="W14" s="18"/>
      <c r="X14" s="18"/>
    </row>
    <row r="15" spans="2:24" x14ac:dyDescent="0.25">
      <c r="B15" s="3"/>
      <c r="C15" s="56"/>
      <c r="D15" s="57"/>
      <c r="E15" s="2"/>
      <c r="F15" s="20"/>
      <c r="G15" s="31"/>
      <c r="H15" s="32"/>
      <c r="I15" s="32"/>
      <c r="J15" s="32"/>
      <c r="K15" s="32"/>
      <c r="L15" s="32"/>
      <c r="M15" s="32">
        <f t="shared" ref="M15" si="4">$E14*M14</f>
        <v>8281.6859999999997</v>
      </c>
      <c r="N15" s="32">
        <f t="shared" ref="N15" si="5">$E14*N14</f>
        <v>3549.2939999999999</v>
      </c>
      <c r="O15" s="34"/>
      <c r="P15" s="18"/>
      <c r="Q15" s="18"/>
      <c r="R15" s="18"/>
      <c r="S15" s="18"/>
      <c r="T15" s="18"/>
      <c r="U15" s="18"/>
      <c r="V15" s="18"/>
      <c r="W15" s="18"/>
      <c r="X15" s="18"/>
    </row>
    <row r="16" spans="2:24" x14ac:dyDescent="0.25">
      <c r="B16" s="13">
        <v>6</v>
      </c>
      <c r="C16" s="54" t="s">
        <v>14</v>
      </c>
      <c r="D16" s="55"/>
      <c r="E16" s="15">
        <v>149339.31</v>
      </c>
      <c r="F16" s="21">
        <f>E16/$E$44</f>
        <v>0.26837575525283186</v>
      </c>
      <c r="G16" s="39"/>
      <c r="H16" s="37"/>
      <c r="I16" s="37"/>
      <c r="J16" s="29">
        <v>0.7</v>
      </c>
      <c r="K16" s="29">
        <v>0.3</v>
      </c>
      <c r="L16" s="37"/>
      <c r="M16" s="37"/>
      <c r="N16" s="37"/>
      <c r="O16" s="38"/>
      <c r="P16" s="18"/>
      <c r="Q16" s="18"/>
      <c r="R16" s="18"/>
      <c r="S16" s="18"/>
      <c r="T16" s="18"/>
      <c r="U16" s="18"/>
      <c r="V16" s="18"/>
      <c r="W16" s="18"/>
      <c r="X16" s="18"/>
    </row>
    <row r="17" spans="2:24" x14ac:dyDescent="0.25">
      <c r="B17" s="3"/>
      <c r="C17" s="56"/>
      <c r="D17" s="57"/>
      <c r="E17" s="2"/>
      <c r="F17" s="20"/>
      <c r="G17" s="31"/>
      <c r="H17" s="32"/>
      <c r="I17" s="32"/>
      <c r="J17" s="32">
        <f t="shared" ref="J17" si="6">$E16*J16</f>
        <v>104537.51699999999</v>
      </c>
      <c r="K17" s="32">
        <f t="shared" ref="K17" si="7">$E16*K16</f>
        <v>44801.792999999998</v>
      </c>
      <c r="L17" s="32"/>
      <c r="M17" s="32"/>
      <c r="N17" s="32"/>
      <c r="O17" s="34"/>
      <c r="P17" s="18"/>
      <c r="Q17" s="18"/>
      <c r="R17" s="18"/>
      <c r="S17" s="18"/>
      <c r="T17" s="18"/>
      <c r="U17" s="18"/>
      <c r="V17" s="18"/>
      <c r="W17" s="18"/>
      <c r="X17" s="18"/>
    </row>
    <row r="18" spans="2:24" x14ac:dyDescent="0.25">
      <c r="B18" s="13">
        <v>7</v>
      </c>
      <c r="C18" s="54" t="s">
        <v>10</v>
      </c>
      <c r="D18" s="55"/>
      <c r="E18" s="15">
        <v>3694.61</v>
      </c>
      <c r="F18" s="21">
        <f>E18/$E$44</f>
        <v>6.6395361617424455E-3</v>
      </c>
      <c r="G18" s="39"/>
      <c r="H18" s="37"/>
      <c r="I18" s="29">
        <v>1</v>
      </c>
      <c r="J18" s="37"/>
      <c r="K18" s="37"/>
      <c r="L18" s="37"/>
      <c r="M18" s="37"/>
      <c r="N18" s="37"/>
      <c r="O18" s="38"/>
      <c r="P18" s="18"/>
      <c r="Q18" s="18"/>
      <c r="R18" s="18"/>
      <c r="S18" s="18"/>
      <c r="T18" s="18"/>
      <c r="U18" s="18"/>
      <c r="V18" s="18"/>
      <c r="W18" s="18"/>
      <c r="X18" s="18"/>
    </row>
    <row r="19" spans="2:24" ht="15" customHeight="1" x14ac:dyDescent="0.25">
      <c r="B19" s="3"/>
      <c r="C19" s="56"/>
      <c r="D19" s="57"/>
      <c r="E19" s="2"/>
      <c r="F19" s="20"/>
      <c r="G19" s="31"/>
      <c r="H19" s="32"/>
      <c r="I19" s="32">
        <f t="shared" ref="I19" si="8">$E18*I18</f>
        <v>3694.61</v>
      </c>
      <c r="J19" s="32"/>
      <c r="K19" s="32"/>
      <c r="L19" s="32"/>
      <c r="M19" s="32"/>
      <c r="N19" s="32"/>
      <c r="O19" s="34"/>
      <c r="P19" s="18"/>
      <c r="Q19" s="18"/>
      <c r="R19" s="18"/>
      <c r="S19" s="18"/>
      <c r="T19" s="18"/>
      <c r="U19" s="18"/>
      <c r="V19" s="18"/>
      <c r="W19" s="18"/>
      <c r="X19" s="18"/>
    </row>
    <row r="20" spans="2:24" ht="15" customHeight="1" x14ac:dyDescent="0.25">
      <c r="B20" s="13">
        <v>8</v>
      </c>
      <c r="C20" s="54" t="s">
        <v>15</v>
      </c>
      <c r="D20" s="55"/>
      <c r="E20" s="15">
        <v>12403.29</v>
      </c>
      <c r="F20" s="21">
        <f>E20/$E$44</f>
        <v>2.2289793098480885E-2</v>
      </c>
      <c r="G20" s="39"/>
      <c r="H20" s="37"/>
      <c r="I20" s="37"/>
      <c r="J20" s="37"/>
      <c r="K20" s="37"/>
      <c r="L20" s="29">
        <v>0.5</v>
      </c>
      <c r="M20" s="29">
        <v>0.5</v>
      </c>
      <c r="N20" s="37"/>
      <c r="O20" s="38"/>
      <c r="P20" s="18"/>
      <c r="Q20" s="18"/>
      <c r="R20" s="18"/>
      <c r="S20" s="18"/>
      <c r="T20" s="18"/>
      <c r="U20" s="18"/>
      <c r="V20" s="18"/>
      <c r="W20" s="18"/>
      <c r="X20" s="18"/>
    </row>
    <row r="21" spans="2:24" ht="14.25" customHeight="1" x14ac:dyDescent="0.25">
      <c r="B21" s="3"/>
      <c r="C21" s="56"/>
      <c r="D21" s="57"/>
      <c r="E21" s="2"/>
      <c r="F21" s="20"/>
      <c r="G21" s="31"/>
      <c r="H21" s="32"/>
      <c r="I21" s="32"/>
      <c r="J21" s="53"/>
      <c r="K21" s="53"/>
      <c r="L21" s="32">
        <f t="shared" ref="L21:M21" si="9">$E20*L20</f>
        <v>6201.6450000000004</v>
      </c>
      <c r="M21" s="32">
        <f t="shared" si="9"/>
        <v>6201.6450000000004</v>
      </c>
      <c r="N21" s="32"/>
      <c r="O21" s="34"/>
      <c r="P21" s="18"/>
      <c r="Q21" s="18"/>
      <c r="R21" s="18"/>
      <c r="S21" s="18"/>
      <c r="T21" s="18"/>
      <c r="U21" s="18"/>
      <c r="V21" s="18"/>
      <c r="W21" s="18"/>
      <c r="X21" s="18"/>
    </row>
    <row r="22" spans="2:24" x14ac:dyDescent="0.25">
      <c r="B22" s="13">
        <v>9</v>
      </c>
      <c r="C22" s="54" t="s">
        <v>16</v>
      </c>
      <c r="D22" s="55"/>
      <c r="E22" s="15">
        <v>79908.09</v>
      </c>
      <c r="F22" s="21">
        <f>E22/$E$44</f>
        <v>0.14360180186021523</v>
      </c>
      <c r="G22" s="39"/>
      <c r="H22" s="37"/>
      <c r="I22" s="37"/>
      <c r="J22" s="37"/>
      <c r="K22" s="37"/>
      <c r="L22" s="29">
        <v>1</v>
      </c>
      <c r="M22" s="37"/>
      <c r="N22" s="37"/>
      <c r="O22" s="38"/>
      <c r="P22" s="18"/>
      <c r="Q22" s="18"/>
      <c r="R22" s="18"/>
      <c r="S22" s="18"/>
      <c r="T22" s="18"/>
      <c r="U22" s="18"/>
      <c r="V22" s="18"/>
      <c r="W22" s="18"/>
      <c r="X22" s="18"/>
    </row>
    <row r="23" spans="2:24" x14ac:dyDescent="0.25">
      <c r="B23" s="3"/>
      <c r="C23" s="56"/>
      <c r="D23" s="57"/>
      <c r="E23" s="2"/>
      <c r="F23" s="20"/>
      <c r="G23" s="31"/>
      <c r="H23" s="32"/>
      <c r="I23" s="32"/>
      <c r="J23" s="32"/>
      <c r="K23" s="32"/>
      <c r="L23" s="32">
        <f t="shared" ref="L23" si="10">$E22*L22</f>
        <v>79908.09</v>
      </c>
      <c r="M23" s="32"/>
      <c r="N23" s="32"/>
      <c r="O23" s="34"/>
      <c r="P23" s="18"/>
      <c r="Q23" s="18"/>
      <c r="R23" s="18"/>
      <c r="S23" s="18"/>
      <c r="T23" s="18"/>
      <c r="U23" s="18"/>
      <c r="V23" s="18"/>
      <c r="W23" s="18"/>
      <c r="X23" s="18"/>
    </row>
    <row r="24" spans="2:24" x14ac:dyDescent="0.25">
      <c r="B24" s="13">
        <v>10</v>
      </c>
      <c r="C24" s="54" t="s">
        <v>17</v>
      </c>
      <c r="D24" s="55"/>
      <c r="E24" s="15">
        <v>80550.38</v>
      </c>
      <c r="F24" s="21">
        <f>E24/$E$44</f>
        <v>0.14475605296691543</v>
      </c>
      <c r="G24" s="39"/>
      <c r="H24" s="37"/>
      <c r="I24" s="37"/>
      <c r="J24" s="37"/>
      <c r="K24" s="37"/>
      <c r="L24" s="37"/>
      <c r="M24" s="29">
        <v>0.3</v>
      </c>
      <c r="N24" s="29">
        <v>0.7</v>
      </c>
      <c r="O24" s="38"/>
      <c r="P24" s="18"/>
      <c r="Q24" s="18"/>
      <c r="R24" s="18"/>
      <c r="S24" s="18"/>
      <c r="T24" s="18"/>
      <c r="U24" s="18"/>
      <c r="V24" s="18"/>
      <c r="W24" s="18"/>
      <c r="X24" s="18"/>
    </row>
    <row r="25" spans="2:24" x14ac:dyDescent="0.25">
      <c r="B25" s="3"/>
      <c r="C25" s="56"/>
      <c r="D25" s="57"/>
      <c r="E25" s="2"/>
      <c r="F25" s="20"/>
      <c r="G25" s="31"/>
      <c r="H25" s="32"/>
      <c r="I25" s="32"/>
      <c r="J25" s="32"/>
      <c r="K25" s="32"/>
      <c r="L25" s="32"/>
      <c r="M25" s="32">
        <f t="shared" ref="M25" si="11">$E24*M24</f>
        <v>24165.114000000001</v>
      </c>
      <c r="N25" s="32">
        <f t="shared" ref="N25" si="12">$E24*N24</f>
        <v>56385.266000000003</v>
      </c>
      <c r="O25" s="34"/>
      <c r="P25" s="18"/>
      <c r="Q25" s="18"/>
      <c r="R25" s="18"/>
      <c r="S25" s="18"/>
      <c r="T25" s="18"/>
      <c r="U25" s="18"/>
      <c r="V25" s="18"/>
      <c r="W25" s="18"/>
      <c r="X25" s="18"/>
    </row>
    <row r="26" spans="2:24" x14ac:dyDescent="0.25">
      <c r="B26" s="13">
        <v>11</v>
      </c>
      <c r="C26" s="54" t="s">
        <v>18</v>
      </c>
      <c r="D26" s="55"/>
      <c r="E26" s="15">
        <v>3711.76</v>
      </c>
      <c r="F26" s="21">
        <f>E26/$E$44</f>
        <v>6.6703562063950292E-3</v>
      </c>
      <c r="G26" s="39"/>
      <c r="H26" s="37"/>
      <c r="I26" s="37"/>
      <c r="J26" s="37"/>
      <c r="K26" s="37"/>
      <c r="L26" s="29">
        <v>1</v>
      </c>
      <c r="M26" s="37"/>
      <c r="N26" s="37"/>
      <c r="O26" s="38"/>
      <c r="P26" s="18"/>
      <c r="Q26" s="18"/>
      <c r="R26" s="18"/>
      <c r="S26" s="18"/>
      <c r="T26" s="18"/>
      <c r="U26" s="18"/>
      <c r="V26" s="18"/>
      <c r="W26" s="18"/>
      <c r="X26" s="18"/>
    </row>
    <row r="27" spans="2:24" x14ac:dyDescent="0.25">
      <c r="B27" s="3"/>
      <c r="C27" s="56"/>
      <c r="D27" s="57"/>
      <c r="E27" s="2"/>
      <c r="F27" s="20"/>
      <c r="G27" s="31"/>
      <c r="H27" s="32"/>
      <c r="I27" s="32"/>
      <c r="J27" s="32"/>
      <c r="K27" s="32"/>
      <c r="L27" s="32">
        <f t="shared" ref="L27" si="13">$E26*L26</f>
        <v>3711.76</v>
      </c>
      <c r="M27" s="32"/>
      <c r="N27" s="32"/>
      <c r="O27" s="34"/>
      <c r="P27" s="18"/>
      <c r="Q27" s="18"/>
      <c r="R27" s="18"/>
      <c r="S27" s="18"/>
      <c r="T27" s="18"/>
      <c r="U27" s="18"/>
      <c r="V27" s="18"/>
      <c r="W27" s="18"/>
      <c r="X27" s="18"/>
    </row>
    <row r="28" spans="2:24" x14ac:dyDescent="0.25">
      <c r="B28" s="13">
        <v>12</v>
      </c>
      <c r="C28" s="54" t="s">
        <v>19</v>
      </c>
      <c r="D28" s="55"/>
      <c r="E28" s="15">
        <v>6679.81</v>
      </c>
      <c r="F28" s="21">
        <f>E28/$E$44</f>
        <v>1.2004200727158972E-2</v>
      </c>
      <c r="G28" s="39"/>
      <c r="H28" s="37"/>
      <c r="I28" s="37"/>
      <c r="J28" s="37"/>
      <c r="K28" s="37"/>
      <c r="L28" s="29">
        <v>0.5</v>
      </c>
      <c r="M28" s="29">
        <v>0.5</v>
      </c>
      <c r="N28" s="37"/>
      <c r="O28" s="38"/>
      <c r="P28" s="18"/>
      <c r="Q28" s="18"/>
      <c r="R28" s="18"/>
      <c r="S28" s="18"/>
      <c r="T28" s="18"/>
      <c r="U28" s="18"/>
      <c r="V28" s="18"/>
      <c r="W28" s="18"/>
      <c r="X28" s="18"/>
    </row>
    <row r="29" spans="2:24" x14ac:dyDescent="0.25">
      <c r="B29" s="3"/>
      <c r="C29" s="56"/>
      <c r="D29" s="57"/>
      <c r="E29" s="2"/>
      <c r="F29" s="20"/>
      <c r="G29" s="31"/>
      <c r="H29" s="32"/>
      <c r="I29" s="32"/>
      <c r="J29" s="32"/>
      <c r="K29" s="32"/>
      <c r="L29" s="32">
        <f t="shared" ref="L29" si="14">$E28*L28</f>
        <v>3339.9050000000002</v>
      </c>
      <c r="M29" s="32">
        <f t="shared" ref="M29" si="15">$E28*M28</f>
        <v>3339.9050000000002</v>
      </c>
      <c r="N29" s="32"/>
      <c r="O29" s="34"/>
      <c r="P29" s="18"/>
      <c r="Q29" s="18"/>
      <c r="R29" s="18"/>
      <c r="S29" s="18"/>
      <c r="T29" s="18"/>
      <c r="U29" s="18"/>
      <c r="V29" s="18"/>
      <c r="W29" s="18"/>
      <c r="X29" s="18"/>
    </row>
    <row r="30" spans="2:24" x14ac:dyDescent="0.25">
      <c r="B30" s="13">
        <v>13</v>
      </c>
      <c r="C30" s="54" t="s">
        <v>20</v>
      </c>
      <c r="D30" s="55"/>
      <c r="E30" s="15">
        <v>23385.4</v>
      </c>
      <c r="F30" s="21">
        <f>E30/$E$44</f>
        <v>4.2025601878631788E-2</v>
      </c>
      <c r="G30" s="39"/>
      <c r="H30" s="37"/>
      <c r="I30" s="37"/>
      <c r="J30" s="37"/>
      <c r="K30" s="29">
        <v>0.3</v>
      </c>
      <c r="L30" s="29">
        <v>0.7</v>
      </c>
      <c r="M30" s="37"/>
      <c r="N30" s="37"/>
      <c r="O30" s="38"/>
      <c r="P30" s="18"/>
      <c r="Q30" s="18"/>
      <c r="R30" s="18"/>
      <c r="S30" s="18"/>
      <c r="T30" s="18"/>
      <c r="U30" s="18"/>
      <c r="V30" s="18"/>
      <c r="W30" s="18"/>
      <c r="X30" s="18"/>
    </row>
    <row r="31" spans="2:24" x14ac:dyDescent="0.25">
      <c r="B31" s="3"/>
      <c r="C31" s="56"/>
      <c r="D31" s="57"/>
      <c r="E31" s="2"/>
      <c r="F31" s="20"/>
      <c r="G31" s="31"/>
      <c r="H31" s="32"/>
      <c r="I31" s="32"/>
      <c r="J31" s="32"/>
      <c r="K31" s="32">
        <f t="shared" ref="K31" si="16">$E30*K30</f>
        <v>7015.62</v>
      </c>
      <c r="L31" s="32">
        <f t="shared" ref="L31" si="17">$E30*L30</f>
        <v>16369.78</v>
      </c>
      <c r="M31" s="32"/>
      <c r="N31" s="32"/>
      <c r="O31" s="34"/>
      <c r="P31" s="18"/>
      <c r="Q31" s="18"/>
      <c r="R31" s="18"/>
      <c r="S31" s="18"/>
      <c r="T31" s="18"/>
      <c r="U31" s="18"/>
      <c r="V31" s="18"/>
      <c r="W31" s="18"/>
      <c r="X31" s="18"/>
    </row>
    <row r="32" spans="2:24" x14ac:dyDescent="0.25">
      <c r="B32" s="13">
        <v>14</v>
      </c>
      <c r="C32" s="54" t="s">
        <v>11</v>
      </c>
      <c r="D32" s="55"/>
      <c r="E32" s="15">
        <v>9046.25</v>
      </c>
      <c r="F32" s="21">
        <f>E32/$E$44</f>
        <v>1.6256899646556088E-2</v>
      </c>
      <c r="G32" s="39"/>
      <c r="H32" s="37"/>
      <c r="I32" s="37"/>
      <c r="J32" s="37"/>
      <c r="K32" s="37"/>
      <c r="L32" s="37"/>
      <c r="M32" s="37"/>
      <c r="N32" s="29">
        <v>0.5</v>
      </c>
      <c r="O32" s="30">
        <v>0.5</v>
      </c>
      <c r="P32" s="18"/>
      <c r="Q32" s="18"/>
      <c r="R32" s="18"/>
      <c r="S32" s="18"/>
      <c r="T32" s="18"/>
      <c r="U32" s="18"/>
      <c r="V32" s="18"/>
      <c r="W32" s="18"/>
      <c r="X32" s="18"/>
    </row>
    <row r="33" spans="2:24" x14ac:dyDescent="0.25">
      <c r="B33" s="3"/>
      <c r="C33" s="56"/>
      <c r="D33" s="57"/>
      <c r="E33" s="2"/>
      <c r="F33" s="20"/>
      <c r="G33" s="31"/>
      <c r="H33" s="32"/>
      <c r="I33" s="32"/>
      <c r="J33" s="32"/>
      <c r="K33" s="32"/>
      <c r="L33" s="32"/>
      <c r="M33" s="32"/>
      <c r="N33" s="32">
        <f t="shared" ref="N33" si="18">$E32*N32</f>
        <v>4523.125</v>
      </c>
      <c r="O33" s="34">
        <f t="shared" ref="O33" si="19">$E32*O32</f>
        <v>4523.125</v>
      </c>
      <c r="P33" s="18"/>
      <c r="Q33" s="18"/>
      <c r="R33" s="18"/>
      <c r="S33" s="18"/>
      <c r="T33" s="18"/>
      <c r="U33" s="18"/>
      <c r="V33" s="18"/>
      <c r="W33" s="18"/>
      <c r="X33" s="18"/>
    </row>
    <row r="34" spans="2:24" ht="15" customHeight="1" x14ac:dyDescent="0.25">
      <c r="B34" s="13">
        <v>15</v>
      </c>
      <c r="C34" s="54" t="s">
        <v>21</v>
      </c>
      <c r="D34" s="55"/>
      <c r="E34" s="15">
        <v>2127.46</v>
      </c>
      <c r="F34" s="21">
        <f>E34/$E$44</f>
        <v>3.8232310318709098E-3</v>
      </c>
      <c r="G34" s="39"/>
      <c r="H34" s="37"/>
      <c r="I34" s="37"/>
      <c r="J34" s="37"/>
      <c r="K34" s="37"/>
      <c r="L34" s="37"/>
      <c r="M34" s="37"/>
      <c r="N34" s="37"/>
      <c r="O34" s="30">
        <v>1</v>
      </c>
      <c r="P34" s="18"/>
      <c r="Q34" s="18"/>
      <c r="R34" s="18"/>
      <c r="S34" s="18"/>
      <c r="T34" s="18"/>
      <c r="U34" s="18"/>
      <c r="V34" s="18"/>
      <c r="W34" s="18"/>
      <c r="X34" s="18"/>
    </row>
    <row r="35" spans="2:24" x14ac:dyDescent="0.25">
      <c r="B35" s="3"/>
      <c r="C35" s="56"/>
      <c r="D35" s="57"/>
      <c r="E35" s="2"/>
      <c r="F35" s="20"/>
      <c r="G35" s="31"/>
      <c r="H35" s="32"/>
      <c r="I35" s="32"/>
      <c r="J35" s="32"/>
      <c r="K35" s="32"/>
      <c r="L35" s="32"/>
      <c r="M35" s="32"/>
      <c r="N35" s="32"/>
      <c r="O35" s="34">
        <f t="shared" ref="O35" si="20">$E34*O34</f>
        <v>2127.46</v>
      </c>
      <c r="P35" s="18"/>
      <c r="Q35" s="18"/>
      <c r="R35" s="18"/>
      <c r="S35" s="18"/>
      <c r="T35" s="18"/>
      <c r="U35" s="18"/>
      <c r="V35" s="18"/>
      <c r="W35" s="18"/>
      <c r="X35" s="18"/>
    </row>
    <row r="36" spans="2:24" x14ac:dyDescent="0.25">
      <c r="B36" s="13">
        <v>16</v>
      </c>
      <c r="C36" s="54" t="s">
        <v>22</v>
      </c>
      <c r="D36" s="55"/>
      <c r="E36" s="15">
        <v>18595.47</v>
      </c>
      <c r="F36" s="21">
        <f>E36/$E$44</f>
        <v>3.3417680217829974E-2</v>
      </c>
      <c r="G36" s="39"/>
      <c r="H36" s="37"/>
      <c r="I36" s="29">
        <v>0.3</v>
      </c>
      <c r="J36" s="37"/>
      <c r="K36" s="37"/>
      <c r="L36" s="37"/>
      <c r="M36" s="37"/>
      <c r="N36" s="29">
        <v>0.7</v>
      </c>
      <c r="O36" s="38"/>
      <c r="P36" s="18"/>
      <c r="Q36" s="18"/>
      <c r="R36" s="18"/>
      <c r="S36" s="18"/>
      <c r="T36" s="18"/>
      <c r="U36" s="18"/>
      <c r="V36" s="18"/>
      <c r="W36" s="18"/>
      <c r="X36" s="18"/>
    </row>
    <row r="37" spans="2:24" x14ac:dyDescent="0.25">
      <c r="B37" s="3"/>
      <c r="C37" s="56"/>
      <c r="D37" s="57"/>
      <c r="E37" s="2"/>
      <c r="F37" s="20"/>
      <c r="G37" s="31"/>
      <c r="H37" s="32"/>
      <c r="I37" s="32">
        <f t="shared" ref="I37" si="21">$E36*I36</f>
        <v>5578.6410000000005</v>
      </c>
      <c r="J37" s="32"/>
      <c r="K37" s="32"/>
      <c r="L37" s="32"/>
      <c r="M37" s="32"/>
      <c r="N37" s="32">
        <f t="shared" ref="N37" si="22">$E36*N36</f>
        <v>13016.829</v>
      </c>
      <c r="O37" s="34"/>
      <c r="P37" s="18"/>
      <c r="Q37" s="18"/>
      <c r="R37" s="18"/>
      <c r="S37" s="18"/>
      <c r="T37" s="18"/>
      <c r="U37" s="18"/>
      <c r="V37" s="18"/>
      <c r="W37" s="18"/>
      <c r="X37" s="18"/>
    </row>
    <row r="38" spans="2:24" ht="15" customHeight="1" x14ac:dyDescent="0.25">
      <c r="B38" s="13">
        <v>17</v>
      </c>
      <c r="C38" s="54" t="s">
        <v>7</v>
      </c>
      <c r="D38" s="55"/>
      <c r="E38" s="15">
        <v>4940.6499999999996</v>
      </c>
      <c r="F38" s="21">
        <f>E38/$E$44</f>
        <v>8.8787786363142013E-3</v>
      </c>
      <c r="G38" s="39"/>
      <c r="H38" s="37"/>
      <c r="I38" s="37"/>
      <c r="J38" s="37"/>
      <c r="K38" s="37"/>
      <c r="L38" s="37"/>
      <c r="M38" s="37"/>
      <c r="N38" s="29">
        <v>0.7</v>
      </c>
      <c r="O38" s="30">
        <v>0.3</v>
      </c>
      <c r="P38" s="18"/>
      <c r="Q38" s="18"/>
      <c r="R38" s="18"/>
      <c r="S38" s="18"/>
      <c r="T38" s="18"/>
      <c r="U38" s="18"/>
      <c r="V38" s="18"/>
      <c r="W38" s="18"/>
      <c r="X38" s="18"/>
    </row>
    <row r="39" spans="2:24" x14ac:dyDescent="0.25">
      <c r="B39" s="3"/>
      <c r="C39" s="56"/>
      <c r="D39" s="57"/>
      <c r="E39" s="2"/>
      <c r="F39" s="20"/>
      <c r="G39" s="31"/>
      <c r="H39" s="32"/>
      <c r="I39" s="32"/>
      <c r="J39" s="32"/>
      <c r="K39" s="32"/>
      <c r="L39" s="32"/>
      <c r="M39" s="32"/>
      <c r="N39" s="32">
        <f t="shared" ref="N39" si="23">$E38*N38</f>
        <v>3458.4549999999995</v>
      </c>
      <c r="O39" s="34">
        <f t="shared" ref="O39" si="24">$E38*O38</f>
        <v>1482.1949999999999</v>
      </c>
      <c r="P39" s="18"/>
      <c r="Q39" s="18"/>
      <c r="R39" s="18"/>
      <c r="S39" s="18"/>
      <c r="T39" s="18"/>
      <c r="U39" s="18"/>
      <c r="V39" s="18"/>
      <c r="W39" s="18"/>
      <c r="X39" s="18"/>
    </row>
    <row r="40" spans="2:24" x14ac:dyDescent="0.25">
      <c r="B40" s="13">
        <v>18</v>
      </c>
      <c r="C40" s="54" t="s">
        <v>23</v>
      </c>
      <c r="D40" s="55"/>
      <c r="E40" s="15">
        <v>28004.51</v>
      </c>
      <c r="F40" s="21">
        <f>E40/$E$44</f>
        <v>5.0326545112170946E-2</v>
      </c>
      <c r="G40" s="39"/>
      <c r="H40" s="37"/>
      <c r="I40" s="37"/>
      <c r="J40" s="37"/>
      <c r="K40" s="37"/>
      <c r="L40" s="37"/>
      <c r="M40" s="37"/>
      <c r="N40" s="29">
        <v>0.5</v>
      </c>
      <c r="O40" s="30">
        <v>0.5</v>
      </c>
      <c r="P40" s="18"/>
      <c r="Q40" s="18"/>
      <c r="R40" s="18"/>
      <c r="S40" s="18"/>
      <c r="T40" s="18"/>
      <c r="U40" s="18"/>
      <c r="V40" s="18"/>
      <c r="W40" s="18"/>
      <c r="X40" s="18"/>
    </row>
    <row r="41" spans="2:24" x14ac:dyDescent="0.25">
      <c r="B41" s="3"/>
      <c r="C41" s="56"/>
      <c r="D41" s="57"/>
      <c r="E41" s="2"/>
      <c r="F41" s="20"/>
      <c r="G41" s="31"/>
      <c r="H41" s="32"/>
      <c r="I41" s="32"/>
      <c r="J41" s="32"/>
      <c r="K41" s="32"/>
      <c r="L41" s="32"/>
      <c r="M41" s="32"/>
      <c r="N41" s="32">
        <f t="shared" ref="N41" si="25">$E40*N40</f>
        <v>14002.254999999999</v>
      </c>
      <c r="O41" s="34">
        <f t="shared" ref="O41" si="26">$E40*O40</f>
        <v>14002.254999999999</v>
      </c>
      <c r="P41" s="18"/>
      <c r="Q41" s="18"/>
      <c r="R41" s="18"/>
      <c r="S41" s="18"/>
      <c r="T41" s="18"/>
      <c r="U41" s="18"/>
      <c r="V41" s="18"/>
      <c r="W41" s="18"/>
      <c r="X41" s="18"/>
    </row>
    <row r="42" spans="2:24" x14ac:dyDescent="0.25">
      <c r="B42" s="13">
        <v>19</v>
      </c>
      <c r="C42" s="54" t="s">
        <v>12</v>
      </c>
      <c r="D42" s="55"/>
      <c r="E42" s="15">
        <v>3238.96</v>
      </c>
      <c r="F42" s="21">
        <f>E42/$E$44</f>
        <v>5.8206934010456611E-3</v>
      </c>
      <c r="G42" s="39"/>
      <c r="H42" s="37"/>
      <c r="I42" s="37"/>
      <c r="J42" s="37"/>
      <c r="K42" s="37"/>
      <c r="L42" s="37"/>
      <c r="M42" s="37"/>
      <c r="N42" s="37"/>
      <c r="O42" s="30">
        <v>1</v>
      </c>
      <c r="P42" s="18"/>
      <c r="Q42" s="18"/>
      <c r="R42" s="18"/>
      <c r="S42" s="18"/>
      <c r="T42" s="18"/>
      <c r="U42" s="18"/>
      <c r="V42" s="18"/>
      <c r="W42" s="18"/>
      <c r="X42" s="18"/>
    </row>
    <row r="43" spans="2:24" ht="15.75" thickBot="1" x14ac:dyDescent="0.3">
      <c r="B43" s="4"/>
      <c r="C43" s="59"/>
      <c r="D43" s="60"/>
      <c r="E43" s="5"/>
      <c r="F43" s="22"/>
      <c r="G43" s="41"/>
      <c r="H43" s="42"/>
      <c r="I43" s="42"/>
      <c r="J43" s="42"/>
      <c r="K43" s="42"/>
      <c r="L43" s="42"/>
      <c r="M43" s="42"/>
      <c r="N43" s="42"/>
      <c r="O43" s="43">
        <f t="shared" ref="O43" si="27">$E42*O42</f>
        <v>3238.96</v>
      </c>
      <c r="P43" s="18"/>
      <c r="Q43" s="18"/>
      <c r="R43" s="18"/>
      <c r="S43" s="18"/>
      <c r="T43" s="18"/>
      <c r="U43" s="18"/>
      <c r="V43" s="18"/>
      <c r="W43" s="18"/>
      <c r="X43" s="18"/>
    </row>
    <row r="44" spans="2:24" ht="23.25" customHeight="1" thickBot="1" x14ac:dyDescent="0.3">
      <c r="B44" s="1"/>
      <c r="C44" s="8" t="s">
        <v>3</v>
      </c>
      <c r="D44" s="9"/>
      <c r="E44" s="10">
        <f>SUM(E6:E42)</f>
        <v>556456.03999999992</v>
      </c>
      <c r="F44" s="40">
        <f>SUM(F6:F42)</f>
        <v>1.0000000000000002</v>
      </c>
      <c r="G44" s="45">
        <f>G7+G9+G11+G13+G15+G17+G19+G21+G23+G25+G27+G29+G31+G33+G35+G37+G39+G41+G43</f>
        <v>46202.939999999995</v>
      </c>
      <c r="H44" s="46">
        <f t="shared" ref="H44:O44" si="28">H7+H9+H11+H13+H15+H17+H19+H21+H23+H25+H27+H29+H31+H33+H35+H37+H39+H41+H43</f>
        <v>24607.38</v>
      </c>
      <c r="I44" s="46">
        <f t="shared" si="28"/>
        <v>46169.21</v>
      </c>
      <c r="J44" s="46">
        <f t="shared" si="28"/>
        <v>115830.348</v>
      </c>
      <c r="K44" s="46">
        <f t="shared" si="28"/>
        <v>51817.413</v>
      </c>
      <c r="L44" s="46">
        <f t="shared" si="28"/>
        <v>109531.18</v>
      </c>
      <c r="M44" s="46">
        <f t="shared" si="28"/>
        <v>41988.35</v>
      </c>
      <c r="N44" s="46">
        <f t="shared" si="28"/>
        <v>94935.224000000017</v>
      </c>
      <c r="O44" s="47">
        <f t="shared" si="28"/>
        <v>25373.994999999999</v>
      </c>
      <c r="P44" s="17"/>
      <c r="Q44" s="17"/>
      <c r="R44" s="17"/>
      <c r="S44" s="17"/>
      <c r="T44" s="17"/>
      <c r="U44" s="17"/>
      <c r="V44" s="17"/>
      <c r="W44" s="17"/>
      <c r="X44" s="17"/>
    </row>
    <row r="45" spans="2:24" x14ac:dyDescent="0.25">
      <c r="G45" s="48">
        <f>G44/$E$44</f>
        <v>8.3030709847268444E-2</v>
      </c>
      <c r="H45" s="44">
        <f t="shared" ref="H45:O45" si="29">H44/$E$44</f>
        <v>4.4221606436332335E-2</v>
      </c>
      <c r="I45" s="44">
        <f t="shared" si="29"/>
        <v>8.2970094097639779E-2</v>
      </c>
      <c r="J45" s="44">
        <f t="shared" si="29"/>
        <v>0.20815723017401341</v>
      </c>
      <c r="K45" s="44">
        <f t="shared" si="29"/>
        <v>9.3120407139439101E-2</v>
      </c>
      <c r="L45" s="44">
        <f t="shared" si="29"/>
        <v>0.19683707629447245</v>
      </c>
      <c r="M45" s="44">
        <f t="shared" si="29"/>
        <v>7.5456724308356871E-2</v>
      </c>
      <c r="N45" s="44">
        <f t="shared" si="29"/>
        <v>0.17060687129930341</v>
      </c>
      <c r="O45" s="49">
        <f t="shared" si="29"/>
        <v>4.5599280403174354E-2</v>
      </c>
    </row>
    <row r="46" spans="2:24" ht="15.75" thickBot="1" x14ac:dyDescent="0.3">
      <c r="G46" s="50">
        <f>G45</f>
        <v>8.3030709847268444E-2</v>
      </c>
      <c r="H46" s="51">
        <f>H45+G46</f>
        <v>0.12725231628360079</v>
      </c>
      <c r="I46" s="51">
        <f t="shared" ref="I46:O46" si="30">I45+H46</f>
        <v>0.21022241038124057</v>
      </c>
      <c r="J46" s="51">
        <f t="shared" si="30"/>
        <v>0.41837964055525401</v>
      </c>
      <c r="K46" s="51">
        <f t="shared" si="30"/>
        <v>0.51150004769469315</v>
      </c>
      <c r="L46" s="51">
        <f t="shared" si="30"/>
        <v>0.7083371239891656</v>
      </c>
      <c r="M46" s="51">
        <f t="shared" si="30"/>
        <v>0.78379384829752241</v>
      </c>
      <c r="N46" s="51">
        <f t="shared" si="30"/>
        <v>0.95440071959682582</v>
      </c>
      <c r="O46" s="52">
        <f t="shared" si="30"/>
        <v>1.0000000000000002</v>
      </c>
    </row>
  </sheetData>
  <mergeCells count="39">
    <mergeCell ref="C9:D9"/>
    <mergeCell ref="C11:D11"/>
    <mergeCell ref="C10:D10"/>
    <mergeCell ref="C13:D13"/>
    <mergeCell ref="C12:D12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0:D20"/>
    <mergeCell ref="C24:D24"/>
    <mergeCell ref="C25:D25"/>
    <mergeCell ref="C7:D7"/>
    <mergeCell ref="C5:D5"/>
    <mergeCell ref="C21:D21"/>
    <mergeCell ref="C14:D14"/>
    <mergeCell ref="C15:D15"/>
    <mergeCell ref="C16:D16"/>
    <mergeCell ref="C6:D6"/>
    <mergeCell ref="C22:D22"/>
    <mergeCell ref="C23:D23"/>
    <mergeCell ref="C17:D17"/>
    <mergeCell ref="C18:D18"/>
    <mergeCell ref="C19:D19"/>
    <mergeCell ref="C8:D8"/>
    <mergeCell ref="C38:D38"/>
    <mergeCell ref="C39:D39"/>
    <mergeCell ref="C26:D26"/>
    <mergeCell ref="C27:D27"/>
    <mergeCell ref="C28:D28"/>
    <mergeCell ref="C29:D29"/>
    <mergeCell ref="C30:D30"/>
    <mergeCell ref="C31:D3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PIM</cp:lastModifiedBy>
  <dcterms:created xsi:type="dcterms:W3CDTF">2018-06-11T17:00:58Z</dcterms:created>
  <dcterms:modified xsi:type="dcterms:W3CDTF">2018-06-19T16:26:41Z</dcterms:modified>
</cp:coreProperties>
</file>